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A25" i="12" l="1"/>
  <c r="A26" i="12"/>
  <c r="C39" i="12"/>
  <c r="D39" i="12" s="1"/>
  <c r="E39" i="12" s="1"/>
  <c r="F39" i="12" s="1"/>
  <c r="C38" i="12"/>
  <c r="D38" i="12" s="1"/>
  <c r="E38" i="12" s="1"/>
  <c r="F38" i="12" s="1"/>
  <c r="C37" i="12"/>
  <c r="D37" i="12" s="1"/>
  <c r="E37" i="12" s="1"/>
  <c r="F37" i="12" s="1"/>
  <c r="F13" i="12"/>
  <c r="E12" i="12"/>
  <c r="D11" i="12"/>
  <c r="C11" i="12"/>
  <c r="C17" i="12"/>
  <c r="D17" i="12"/>
  <c r="E17" i="12"/>
  <c r="F17" i="12"/>
  <c r="A27" i="12"/>
  <c r="A28" i="12"/>
  <c r="A29" i="12"/>
  <c r="A30" i="12"/>
  <c r="A31" i="12"/>
  <c r="C12" i="12"/>
  <c r="D12" i="12"/>
  <c r="F12" i="12"/>
  <c r="C13" i="12"/>
  <c r="D13" i="12"/>
  <c r="E13" i="12"/>
  <c r="C14" i="12"/>
  <c r="D14" i="12"/>
  <c r="E14" i="12"/>
  <c r="F14" i="12"/>
  <c r="C15" i="12"/>
  <c r="D15" i="12"/>
  <c r="E15" i="12"/>
  <c r="F15" i="12"/>
  <c r="C16" i="12"/>
  <c r="D16" i="12"/>
  <c r="E16" i="12"/>
  <c r="F16" i="12"/>
  <c r="C18" i="12"/>
  <c r="D18" i="12"/>
  <c r="E18" i="12"/>
  <c r="F18" i="12"/>
  <c r="C36" i="12"/>
  <c r="D36" i="12"/>
  <c r="E36" i="12"/>
  <c r="F36" i="12"/>
  <c r="B36" i="12"/>
  <c r="C21" i="12"/>
  <c r="D21" i="12"/>
  <c r="E21" i="12"/>
  <c r="F21" i="12"/>
  <c r="B21" i="12"/>
  <c r="G8" i="12"/>
  <c r="E11" i="12"/>
  <c r="F11" i="12"/>
  <c r="A24" i="12"/>
  <c r="G22" i="12"/>
  <c r="G38" i="12"/>
  <c r="G39" i="12" s="1"/>
  <c r="G18" i="12" l="1"/>
  <c r="B31" i="12" s="1"/>
  <c r="D31" i="12" s="1"/>
  <c r="G13" i="12"/>
  <c r="B26" i="12" s="1"/>
  <c r="D26" i="12" s="1"/>
  <c r="G17" i="12"/>
  <c r="B30" i="12" s="1"/>
  <c r="D30" i="12" s="1"/>
  <c r="G11" i="12"/>
  <c r="B24" i="12" s="1"/>
  <c r="G14" i="12"/>
  <c r="B27" i="12" s="1"/>
  <c r="D27" i="12" s="1"/>
  <c r="G16" i="12"/>
  <c r="B29" i="12" s="1"/>
  <c r="D29" i="12" s="1"/>
  <c r="G15" i="12"/>
  <c r="B28" i="12" s="1"/>
  <c r="D28" i="12" s="1"/>
  <c r="G12" i="12"/>
  <c r="B25" i="12" s="1"/>
  <c r="D25" i="12" s="1"/>
  <c r="A19" i="12" l="1"/>
  <c r="D1" i="12" s="1"/>
  <c r="D24" i="12"/>
  <c r="G25" i="12" s="1"/>
  <c r="B32" i="12"/>
  <c r="D33" i="12" s="1"/>
</calcChain>
</file>

<file path=xl/sharedStrings.xml><?xml version="1.0" encoding="utf-8"?>
<sst xmlns="http://schemas.openxmlformats.org/spreadsheetml/2006/main" count="60" uniqueCount="43">
  <si>
    <t>CTNS</t>
    <phoneticPr fontId="1" type="noConversion"/>
  </si>
  <si>
    <t>per CTN</t>
    <phoneticPr fontId="1" type="noConversion"/>
  </si>
  <si>
    <t>MEAS:</t>
    <phoneticPr fontId="1" type="noConversion"/>
  </si>
  <si>
    <t>Description</t>
    <phoneticPr fontId="1" type="noConversion"/>
  </si>
  <si>
    <t>Style NO.</t>
    <phoneticPr fontId="1" type="noConversion"/>
  </si>
  <si>
    <t>Shell Fabric</t>
    <phoneticPr fontId="1" type="noConversion"/>
  </si>
  <si>
    <t>Lining</t>
    <phoneticPr fontId="1" type="noConversion"/>
  </si>
  <si>
    <t>Filler</t>
    <phoneticPr fontId="1" type="noConversion"/>
  </si>
  <si>
    <t>Quantity List</t>
    <phoneticPr fontId="1" type="noConversion"/>
  </si>
  <si>
    <t>COLOR / SIZE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</si>
  <si>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</si>
  <si>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</si>
  <si>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</si>
  <si>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</si>
  <si>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</si>
  <si>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PCS/Color</t>
    <phoneticPr fontId="1" type="noConversion"/>
  </si>
  <si>
    <t>Packing List</t>
    <phoneticPr fontId="1" type="noConversion"/>
  </si>
  <si>
    <t>PCS</t>
    <phoneticPr fontId="1" type="noConversion"/>
  </si>
  <si>
    <t>SIZE SPEC</t>
    <phoneticPr fontId="1" type="noConversion"/>
  </si>
  <si>
    <t>SOLID COLOR</t>
    <phoneticPr fontId="1" type="noConversion"/>
  </si>
  <si>
    <t>TOTAL :</t>
    <phoneticPr fontId="1" type="noConversion"/>
  </si>
  <si>
    <t>TOTAL</t>
    <phoneticPr fontId="1" type="noConversion"/>
  </si>
  <si>
    <t>CBM</t>
    <phoneticPr fontId="1" type="noConversion"/>
  </si>
  <si>
    <t>Total G.W:</t>
    <phoneticPr fontId="1" type="noConversion"/>
  </si>
  <si>
    <t>1/2 Chest</t>
    <phoneticPr fontId="1" type="noConversion"/>
  </si>
  <si>
    <t>B.C.Length</t>
    <phoneticPr fontId="1" type="noConversion"/>
  </si>
  <si>
    <t>JACKET IN- STOCK</t>
    <phoneticPr fontId="1" type="noConversion"/>
  </si>
  <si>
    <t>Ratio(Solid Color/Full sizes)</t>
    <phoneticPr fontId="1" type="noConversion"/>
  </si>
  <si>
    <t>cm</t>
    <phoneticPr fontId="1" type="noConversion"/>
  </si>
  <si>
    <t>IMITATED DOWN  Polyfill,</t>
    <phoneticPr fontId="1" type="noConversion"/>
  </si>
  <si>
    <t>100%NYLON 20D</t>
    <phoneticPr fontId="1" type="noConversion"/>
  </si>
  <si>
    <t>100% Polyester 50D</t>
    <phoneticPr fontId="1" type="noConversion"/>
  </si>
  <si>
    <t>Sleeve Length</t>
    <phoneticPr fontId="1" type="noConversion"/>
  </si>
  <si>
    <t xml:space="preserve">REVERSIBLE-MEN FAKE DOWN JACKET </t>
    <phoneticPr fontId="1" type="noConversion"/>
  </si>
  <si>
    <t>We will charge 0.25$ more if you want to change labels&amp;tags.</t>
    <phoneticPr fontId="1" type="noConversion"/>
  </si>
  <si>
    <t>OLIVE/MILITARY</t>
    <phoneticPr fontId="1" type="noConversion"/>
  </si>
  <si>
    <t>ROYAL/MILITARY</t>
    <phoneticPr fontId="1" type="noConversion"/>
  </si>
  <si>
    <t>COFFEE/BLACK</t>
    <phoneticPr fontId="1" type="noConversion"/>
  </si>
  <si>
    <t>CAMEL/KHAKI</t>
    <phoneticPr fontId="1" type="noConversion"/>
  </si>
  <si>
    <t>KHAKI/ROYAL</t>
    <phoneticPr fontId="1" type="noConversion"/>
  </si>
  <si>
    <t>BLACK/ORANGE</t>
    <phoneticPr fontId="1" type="noConversion"/>
  </si>
  <si>
    <t>BLACK/BLACK</t>
    <phoneticPr fontId="1" type="noConversion"/>
  </si>
  <si>
    <t>DK MILITAR/RED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</si>
</sst>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0.00_ "/>
    <numFmt numFmtId="165" formatCode="0.00_);[Red]\(0.00\)"/>
    <numFmt numFmtId="166" formatCode="&quot;Total Quantity : &quot;\ 0\ &quot;PCS&quot;"/>
    <numFmt numFmtId="167" formatCode="&quot;#&quot;\ #"/>
    <numFmt numFmtId="168" formatCode="0_ "/>
    <numFmt numFmtId="169" formatCode="0.0&quot;KGS&quot;"/>
    <numFmt numFmtId="170" formatCode="0\ &quot;CTNS&quot;"/>
    <numFmt numFmtId="171" formatCode="&quot; X &quot;00"/>
    <numFmt numFmtId="172" formatCode="0.00\ &quot;CBM&quot;"/>
    <numFmt numFmtId="173" formatCode="&quot;G/W:&quot;0.0&quot;KGS&quot;"/>
    <numFmt numFmtId="174" formatCode="&quot;N/W:&quot;0.0&quot;KGS&quot;"/>
    <numFmt numFmtId="175" formatCode="0\ &quot;CM&quot;"/>
    <numFmt numFmtId="176" formatCode="0\ &quot;X&quot;"/>
    <numFmt numFmtId="177" formatCode="0;_Ѐ"/>
    <numFmt numFmtId="178" formatCode="&quot;UNIT PRICE : US$ &quot;0.00\ &quot; FOB(XIAMEN)&quot;"/>
    <numFmt numFmtId="179" formatCode="0&quot;PCS&quot;"/>
  </numFmts>
  <fonts count="14">
    <font>
      <sz val="12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b/>
      <sz val="14"/>
      <color rgb="FF00206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/>
    <xf numFmtId="49" fontId="6" fillId="0" borderId="1" xfId="0" applyNumberFormat="1" applyFont="1" applyFill="1" applyBorder="1" applyAlignment="1">
      <alignment horizontal="center" vertical="center"/>
    </xf>
    <xf numFmtId="13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0" fillId="0" borderId="1" xfId="0" applyFont="1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Border="1"/>
    <xf numFmtId="0" fontId="5" fillId="0" borderId="0" xfId="0" applyFont="1" applyBorder="1"/>
    <xf numFmtId="0" fontId="5" fillId="0" borderId="1" xfId="0" applyFont="1" applyFill="1" applyBorder="1"/>
    <xf numFmtId="0" fontId="10" fillId="0" borderId="0" xfId="0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5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9" fillId="0" borderId="5" xfId="0" applyFont="1" applyFill="1" applyBorder="1"/>
    <xf numFmtId="0" fontId="10" fillId="0" borderId="5" xfId="0" applyFont="1" applyFill="1" applyBorder="1"/>
    <xf numFmtId="0" fontId="10" fillId="0" borderId="5" xfId="0" applyFont="1" applyFill="1" applyBorder="1" applyAlignment="1">
      <alignment horizontal="center"/>
    </xf>
    <xf numFmtId="173" fontId="10" fillId="0" borderId="6" xfId="0" applyNumberFormat="1" applyFont="1" applyFill="1" applyBorder="1" applyAlignment="1">
      <alignment horizontal="left"/>
    </xf>
    <xf numFmtId="0" fontId="10" fillId="0" borderId="7" xfId="0" applyFont="1" applyFill="1" applyBorder="1"/>
    <xf numFmtId="0" fontId="8" fillId="0" borderId="4" xfId="0" applyFont="1" applyFill="1" applyBorder="1"/>
    <xf numFmtId="0" fontId="8" fillId="0" borderId="4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7" fillId="0" borderId="4" xfId="0" applyFont="1" applyFill="1" applyBorder="1"/>
    <xf numFmtId="0" fontId="5" fillId="0" borderId="8" xfId="0" applyFont="1" applyFill="1" applyBorder="1"/>
    <xf numFmtId="0" fontId="5" fillId="0" borderId="0" xfId="0" applyFont="1" applyFill="1" applyBorder="1"/>
    <xf numFmtId="0" fontId="7" fillId="0" borderId="2" xfId="0" applyNumberFormat="1" applyFont="1" applyFill="1" applyBorder="1" applyAlignment="1">
      <alignment horizontal="center"/>
    </xf>
    <xf numFmtId="0" fontId="5" fillId="0" borderId="9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8" fontId="10" fillId="0" borderId="3" xfId="0" applyNumberFormat="1" applyFont="1" applyFill="1" applyBorder="1"/>
    <xf numFmtId="0" fontId="10" fillId="0" borderId="4" xfId="0" applyFont="1" applyFill="1" applyBorder="1"/>
    <xf numFmtId="0" fontId="10" fillId="0" borderId="13" xfId="0" applyFont="1" applyFill="1" applyBorder="1"/>
    <xf numFmtId="173" fontId="8" fillId="0" borderId="3" xfId="0" applyNumberFormat="1" applyFont="1" applyFill="1" applyBorder="1" applyAlignment="1">
      <alignment horizontal="right"/>
    </xf>
    <xf numFmtId="177" fontId="8" fillId="0" borderId="4" xfId="0" applyNumberFormat="1" applyFont="1" applyFill="1" applyBorder="1"/>
    <xf numFmtId="0" fontId="10" fillId="0" borderId="3" xfId="0" applyFont="1" applyFill="1" applyBorder="1"/>
    <xf numFmtId="0" fontId="10" fillId="0" borderId="4" xfId="0" applyNumberFormat="1" applyFont="1" applyFill="1" applyBorder="1" applyAlignment="1"/>
    <xf numFmtId="0" fontId="10" fillId="0" borderId="2" xfId="0" applyNumberFormat="1" applyFont="1" applyFill="1" applyBorder="1" applyAlignment="1"/>
    <xf numFmtId="164" fontId="10" fillId="0" borderId="3" xfId="0" applyNumberFormat="1" applyFont="1" applyFill="1" applyBorder="1" applyAlignment="1"/>
    <xf numFmtId="0" fontId="6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0" fillId="0" borderId="14" xfId="0" applyFont="1" applyFill="1" applyBorder="1"/>
    <xf numFmtId="0" fontId="5" fillId="0" borderId="10" xfId="0" applyFont="1" applyFill="1" applyBorder="1" applyAlignment="1">
      <alignment horizontal="center" vertical="center"/>
    </xf>
    <xf numFmtId="174" fontId="10" fillId="0" borderId="15" xfId="0" applyNumberFormat="1" applyFont="1" applyFill="1" applyBorder="1" applyAlignment="1">
      <alignment horizontal="left"/>
    </xf>
    <xf numFmtId="176" fontId="10" fillId="0" borderId="13" xfId="0" applyNumberFormat="1" applyFont="1" applyFill="1" applyBorder="1" applyAlignment="1">
      <alignment horizontal="center"/>
    </xf>
    <xf numFmtId="175" fontId="10" fillId="0" borderId="13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 vertical="center"/>
    </xf>
    <xf numFmtId="0" fontId="10" fillId="0" borderId="11" xfId="0" applyFont="1" applyFill="1" applyBorder="1"/>
    <xf numFmtId="165" fontId="8" fillId="0" borderId="12" xfId="0" applyNumberFormat="1" applyFont="1" applyFill="1" applyBorder="1" applyAlignment="1">
      <alignment horizontal="center" vertical="center"/>
    </xf>
    <xf numFmtId="0" fontId="12" fillId="0" borderId="1" xfId="0" applyFont="1" applyFill="1" applyBorder="1"/>
    <xf numFmtId="0" fontId="8" fillId="0" borderId="11" xfId="0" applyFont="1" applyFill="1" applyBorder="1" applyAlignment="1">
      <alignment horizontal="center"/>
    </xf>
    <xf numFmtId="178" fontId="13" fillId="2" borderId="9" xfId="0" applyNumberFormat="1" applyFont="1" applyFill="1" applyBorder="1" applyAlignment="1">
      <alignment horizontal="center" vertical="center"/>
    </xf>
    <xf numFmtId="178" fontId="13" fillId="2" borderId="0" xfId="0" applyNumberFormat="1" applyFont="1" applyFill="1" applyBorder="1" applyAlignment="1">
      <alignment horizontal="center" vertical="center"/>
    </xf>
    <xf numFmtId="178" fontId="13" fillId="2" borderId="5" xfId="0" applyNumberFormat="1" applyFont="1" applyFill="1" applyBorder="1" applyAlignment="1">
      <alignment horizontal="center" vertical="center"/>
    </xf>
    <xf numFmtId="166" fontId="13" fillId="2" borderId="6" xfId="0" applyNumberFormat="1" applyFont="1" applyFill="1" applyBorder="1" applyAlignment="1">
      <alignment horizontal="right" vertical="center"/>
    </xf>
    <xf numFmtId="166" fontId="13" fillId="2" borderId="7" xfId="0" applyNumberFormat="1" applyFont="1" applyFill="1" applyBorder="1" applyAlignment="1">
      <alignment horizontal="right" vertical="center"/>
    </xf>
    <xf numFmtId="166" fontId="13" fillId="2" borderId="8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179" fontId="4" fillId="0" borderId="4" xfId="0" applyNumberFormat="1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>
      <alignment horizontal="center" vertical="center"/>
    </xf>
    <xf numFmtId="169" fontId="5" fillId="0" borderId="13" xfId="0" applyNumberFormat="1" applyFont="1" applyFill="1" applyBorder="1" applyAlignment="1">
      <alignment horizontal="right"/>
    </xf>
    <xf numFmtId="169" fontId="5" fillId="0" borderId="14" xfId="0" applyNumberFormat="1" applyFont="1" applyFill="1" applyBorder="1" applyAlignment="1">
      <alignment horizontal="right"/>
    </xf>
    <xf numFmtId="165" fontId="8" fillId="0" borderId="12" xfId="0" applyNumberFormat="1" applyFont="1" applyFill="1" applyBorder="1" applyAlignment="1">
      <alignment horizontal="center" vertical="center"/>
    </xf>
    <xf numFmtId="169" fontId="5" fillId="0" borderId="7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170" fontId="8" fillId="0" borderId="4" xfId="0" applyNumberFormat="1" applyFont="1" applyFill="1" applyBorder="1" applyAlignment="1">
      <alignment horizontal="right"/>
    </xf>
    <xf numFmtId="170" fontId="8" fillId="0" borderId="2" xfId="0" applyNumberFormat="1" applyFont="1" applyFill="1" applyBorder="1" applyAlignment="1">
      <alignment horizontal="right"/>
    </xf>
    <xf numFmtId="172" fontId="5" fillId="0" borderId="7" xfId="0" applyNumberFormat="1" applyFont="1" applyFill="1" applyBorder="1" applyAlignment="1">
      <alignment horizontal="right"/>
    </xf>
    <xf numFmtId="172" fontId="5" fillId="0" borderId="8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 vertical="center"/>
    </xf>
    <xf numFmtId="167" fontId="8" fillId="0" borderId="1" xfId="0" applyNumberFormat="1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186063</xdr:colOff>
      <xdr:row>0</xdr:row>
      <xdr:rowOff>56029</xdr:rowOff>
    </xdr:from>
    <xdr:to>
      <xdr:col>14</xdr:col>
      <xdr:colOff>2044094</xdr:colOff>
      <xdr:row>16</xdr:row>
      <xdr:rowOff>145677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0181" y="56029"/>
          <a:ext cx="3471678" cy="347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616326</xdr:colOff>
      <xdr:row>18</xdr:row>
      <xdr:rowOff>62194</xdr:rowOff>
    </xdr:from>
    <xdr:to>
      <xdr:col>14</xdr:col>
      <xdr:colOff>196409</xdr:colOff>
      <xdr:row>30</xdr:row>
      <xdr:rowOff>44825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506" t="1749" r="14188" b="-3790"/>
        <a:stretch>
          <a:fillRect/>
        </a:stretch>
      </xdr:blipFill>
      <xdr:spPr bwMode="auto">
        <a:xfrm>
          <a:off x="7653620" y="3827370"/>
          <a:ext cx="2000554" cy="2111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414618</xdr:colOff>
      <xdr:row>24</xdr:row>
      <xdr:rowOff>153493</xdr:rowOff>
    </xdr:from>
    <xdr:to>
      <xdr:col>14</xdr:col>
      <xdr:colOff>2061881</xdr:colOff>
      <xdr:row>38</xdr:row>
      <xdr:rowOff>158267</xdr:rowOff>
    </xdr:to>
    <xdr:pic>
      <xdr:nvPicPr>
        <xdr:cNvPr id="10" name="图片 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3934" r="17625"/>
        <a:stretch>
          <a:fillRect/>
        </a:stretch>
      </xdr:blipFill>
      <xdr:spPr bwMode="auto">
        <a:xfrm>
          <a:off x="9065559" y="5039258"/>
          <a:ext cx="2454087" cy="247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44822</xdr:colOff>
      <xdr:row>0</xdr:row>
      <xdr:rowOff>22413</xdr:rowOff>
    </xdr:from>
    <xdr:to>
      <xdr:col>12</xdr:col>
      <xdr:colOff>179293</xdr:colOff>
      <xdr:row>18</xdr:row>
      <xdr:rowOff>97685</xdr:rowOff>
    </xdr:to>
    <xdr:pic>
      <xdr:nvPicPr>
        <xdr:cNvPr id="12" name="图片 1" descr="QQ图片201801221420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 contrast="10000"/>
        </a:blip>
        <a:srcRect l="4492" r="4873" b="2769"/>
        <a:stretch>
          <a:fillRect/>
        </a:stretch>
      </xdr:blipFill>
      <xdr:spPr bwMode="auto">
        <a:xfrm>
          <a:off x="3854822" y="22413"/>
          <a:ext cx="4168589" cy="3840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242049</xdr:colOff>
      <xdr:row>18</xdr:row>
      <xdr:rowOff>89647</xdr:rowOff>
    </xdr:from>
    <xdr:to>
      <xdr:col>11</xdr:col>
      <xdr:colOff>598809</xdr:colOff>
      <xdr:row>29</xdr:row>
      <xdr:rowOff>123264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6000"/>
        </a:blip>
        <a:srcRect/>
        <a:stretch>
          <a:fillRect/>
        </a:stretch>
      </xdr:blipFill>
      <xdr:spPr bwMode="auto">
        <a:xfrm>
          <a:off x="5665696" y="3854823"/>
          <a:ext cx="1970407" cy="1994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145674</xdr:colOff>
      <xdr:row>24</xdr:row>
      <xdr:rowOff>167125</xdr:rowOff>
    </xdr:from>
    <xdr:to>
      <xdr:col>10</xdr:col>
      <xdr:colOff>201705</xdr:colOff>
      <xdr:row>39</xdr:row>
      <xdr:rowOff>44825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9756" r="17802"/>
        <a:stretch>
          <a:fillRect/>
        </a:stretch>
      </xdr:blipFill>
      <xdr:spPr bwMode="auto">
        <a:xfrm>
          <a:off x="3955674" y="5052890"/>
          <a:ext cx="2476502" cy="254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392207</xdr:colOff>
      <xdr:row>16</xdr:row>
      <xdr:rowOff>103319</xdr:rowOff>
    </xdr:from>
    <xdr:ext cx="2442882" cy="718466"/>
    <xdr:sp macro="" textlink="">
      <xdr:nvSpPr>
        <xdr:cNvPr id="13" name="矩形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9043148" y="3487495"/>
          <a:ext cx="2442882" cy="71846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altLang="zh-CN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Reversible!</a:t>
          </a:r>
          <a:endParaRPr lang="zh-CN" altLang="en-US" sz="4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313766</xdr:colOff>
      <xdr:row>43</xdr:row>
      <xdr:rowOff>4479</xdr:rowOff>
    </xdr:from>
    <xdr:to>
      <xdr:col>14</xdr:col>
      <xdr:colOff>302559</xdr:colOff>
      <xdr:row>82</xdr:row>
      <xdr:rowOff>24781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0000" contrast="10000"/>
        </a:blip>
        <a:srcRect/>
        <a:stretch>
          <a:fillRect/>
        </a:stretch>
      </xdr:blipFill>
      <xdr:spPr bwMode="auto">
        <a:xfrm rot="16200000">
          <a:off x="1093629" y="7584204"/>
          <a:ext cx="7886832" cy="9446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9"/>
  <sheetViews>
    <sheetView showGridLines="0" tabSelected="1" topLeftCell="A2" zoomScale="85" zoomScaleNormal="85" workbookViewId="0">
      <selection activeCell="S20" sqref="S20"/>
    </sheetView>
  </sheetViews>
  <sheetFormatPr defaultRowHeight="15.75"/>
  <cols>
    <col min="1" max="1" width="13.5" style="5" customWidth="1"/>
    <col min="2" max="6" width="5.625" style="5" customWidth="1"/>
    <col min="7" max="7" width="8.5" style="5" customWidth="1"/>
    <col min="8" max="14" width="10.625" style="5" customWidth="1"/>
    <col min="15" max="15" width="27.75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75" t="s">
        <v>26</v>
      </c>
      <c r="B1" s="76"/>
      <c r="C1" s="77"/>
      <c r="D1" s="78">
        <f>A19</f>
        <v>17241</v>
      </c>
      <c r="E1" s="79"/>
      <c r="F1" s="79"/>
      <c r="G1" s="80"/>
      <c r="O1" s="31"/>
    </row>
    <row r="2" spans="1:28" ht="18" customHeight="1">
      <c r="A2" s="69">
        <v>10.55</v>
      </c>
      <c r="B2" s="70"/>
      <c r="C2" s="70"/>
      <c r="D2" s="70"/>
      <c r="E2" s="70"/>
      <c r="F2" s="70"/>
      <c r="G2" s="71"/>
      <c r="O2" s="31"/>
    </row>
    <row r="3" spans="1:28" ht="18" customHeight="1">
      <c r="A3" s="97" t="s">
        <v>34</v>
      </c>
      <c r="B3" s="98"/>
      <c r="C3" s="98"/>
      <c r="D3" s="98"/>
      <c r="E3" s="98"/>
      <c r="F3" s="98"/>
      <c r="G3" s="99"/>
      <c r="O3" s="31"/>
    </row>
    <row r="4" spans="1:28" ht="18" customHeight="1">
      <c r="A4" s="7" t="s">
        <v>3</v>
      </c>
      <c r="B4" s="94" t="s">
        <v>33</v>
      </c>
      <c r="C4" s="94"/>
      <c r="D4" s="94"/>
      <c r="E4" s="94"/>
      <c r="F4" s="94"/>
      <c r="G4" s="94"/>
      <c r="O4" s="31"/>
    </row>
    <row r="5" spans="1:28" ht="18" customHeight="1">
      <c r="A5" s="7" t="s">
        <v>4</v>
      </c>
      <c r="B5" s="95">
        <v>18001</v>
      </c>
      <c r="C5" s="95"/>
      <c r="D5" s="95"/>
      <c r="E5" s="95"/>
      <c r="F5" s="95"/>
      <c r="G5" s="95"/>
      <c r="O5" s="31"/>
    </row>
    <row r="6" spans="1:28" ht="18" customHeight="1">
      <c r="A6" s="7" t="s">
        <v>5</v>
      </c>
      <c r="B6" s="100" t="s">
        <v>30</v>
      </c>
      <c r="C6" s="100"/>
      <c r="D6" s="100"/>
      <c r="E6" s="100"/>
      <c r="F6" s="100"/>
      <c r="G6" s="100"/>
      <c r="O6" s="31"/>
    </row>
    <row r="7" spans="1:28" ht="18" customHeight="1">
      <c r="A7" s="7" t="s">
        <v>6</v>
      </c>
      <c r="B7" s="96" t="s">
        <v>31</v>
      </c>
      <c r="C7" s="96"/>
      <c r="D7" s="96"/>
      <c r="E7" s="96"/>
      <c r="F7" s="96"/>
      <c r="G7" s="96"/>
      <c r="O7" s="31"/>
    </row>
    <row r="8" spans="1:28" s="1" customFormat="1" ht="18" customHeight="1">
      <c r="A8" s="7" t="s">
        <v>7</v>
      </c>
      <c r="B8" s="26" t="s">
        <v>29</v>
      </c>
      <c r="C8" s="27"/>
      <c r="D8" s="27"/>
      <c r="E8" s="27"/>
      <c r="F8" s="28">
        <v>370</v>
      </c>
      <c r="G8" s="29" t="str">
        <f>IF(F8&gt;220,"G/PC","G/M²")</f>
        <v>G/PC</v>
      </c>
      <c r="H8" s="8"/>
      <c r="I8" s="8"/>
      <c r="J8" s="8"/>
      <c r="K8" s="8"/>
      <c r="L8" s="8"/>
      <c r="M8" s="8"/>
      <c r="N8" s="8"/>
      <c r="O8" s="32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9"/>
    </row>
    <row r="9" spans="1:28" s="1" customFormat="1" ht="18" customHeight="1">
      <c r="A9" s="64"/>
      <c r="B9" s="85" t="s">
        <v>8</v>
      </c>
      <c r="C9" s="86"/>
      <c r="D9" s="86"/>
      <c r="E9" s="86"/>
      <c r="F9" s="86"/>
      <c r="G9" s="87"/>
      <c r="H9" s="8"/>
      <c r="I9" s="8"/>
      <c r="J9" s="8"/>
      <c r="K9" s="8"/>
      <c r="L9" s="8"/>
      <c r="M9" s="8"/>
      <c r="N9" s="8"/>
      <c r="O9" s="32"/>
      <c r="P9" s="8"/>
      <c r="Q9" s="8"/>
      <c r="R9" s="8"/>
      <c r="S9" s="8"/>
      <c r="T9" s="8"/>
      <c r="U9" s="8"/>
      <c r="V9" s="9"/>
      <c r="W9" s="9"/>
      <c r="X9" s="9"/>
      <c r="Y9" s="9"/>
      <c r="Z9" s="9"/>
      <c r="AA9" s="9"/>
      <c r="AB9" s="9"/>
    </row>
    <row r="10" spans="1:28" s="3" customFormat="1" ht="18" customHeight="1">
      <c r="A10" s="10" t="s">
        <v>9</v>
      </c>
      <c r="B10" s="11" t="s">
        <v>10</v>
      </c>
      <c r="C10" s="12" t="s">
        <v>11</v>
      </c>
      <c r="D10" s="12" t="s">
        <v>12</v>
      </c>
      <c r="E10" s="11" t="s">
        <v>13</v>
      </c>
      <c r="F10" s="11" t="s">
        <v>14</v>
      </c>
      <c r="G10" s="13" t="s">
        <v>15</v>
      </c>
      <c r="H10" s="14"/>
      <c r="I10" s="14"/>
      <c r="J10" s="14"/>
      <c r="K10" s="14"/>
      <c r="L10" s="14"/>
      <c r="M10" s="14"/>
      <c r="N10" s="14"/>
      <c r="O10" s="33"/>
      <c r="P10" s="14"/>
      <c r="Q10" s="14"/>
      <c r="R10" s="14"/>
      <c r="S10" s="14"/>
      <c r="T10" s="14"/>
      <c r="U10" s="14"/>
      <c r="V10" s="15"/>
      <c r="W10" s="15"/>
      <c r="X10" s="15"/>
      <c r="Y10" s="15"/>
      <c r="Z10" s="15"/>
      <c r="AA10" s="15"/>
      <c r="AB10" s="15"/>
    </row>
    <row r="11" spans="1:28" ht="15" customHeight="1">
      <c r="A11" s="16" t="s">
        <v>36</v>
      </c>
      <c r="B11" s="17">
        <v>204</v>
      </c>
      <c r="C11" s="17">
        <f t="shared" ref="C11:F18" si="0">$B11*(C$22/$B$22)</f>
        <v>408</v>
      </c>
      <c r="D11" s="17">
        <f t="shared" si="0"/>
        <v>408</v>
      </c>
      <c r="E11" s="17">
        <f t="shared" si="0"/>
        <v>204</v>
      </c>
      <c r="F11" s="17">
        <f t="shared" si="0"/>
        <v>204</v>
      </c>
      <c r="G11" s="44">
        <f>SUM(B11:F11)</f>
        <v>1428</v>
      </c>
      <c r="H11" s="18"/>
      <c r="I11" s="18"/>
      <c r="J11" s="18"/>
      <c r="K11" s="18"/>
      <c r="L11" s="18"/>
      <c r="M11" s="18"/>
      <c r="N11" s="18"/>
      <c r="O11" s="34"/>
      <c r="P11" s="18"/>
      <c r="Q11" s="18"/>
      <c r="R11" s="18"/>
      <c r="S11" s="18"/>
      <c r="T11" s="18"/>
      <c r="U11" s="18"/>
    </row>
    <row r="12" spans="1:28" ht="15" customHeight="1">
      <c r="A12" s="16" t="s">
        <v>35</v>
      </c>
      <c r="B12" s="17">
        <v>560</v>
      </c>
      <c r="C12" s="17">
        <f t="shared" si="0"/>
        <v>1120</v>
      </c>
      <c r="D12" s="17">
        <f t="shared" si="0"/>
        <v>1120</v>
      </c>
      <c r="E12" s="17">
        <f t="shared" si="0"/>
        <v>560</v>
      </c>
      <c r="F12" s="17">
        <f t="shared" si="0"/>
        <v>560</v>
      </c>
      <c r="G12" s="44">
        <f t="shared" ref="G12:G18" si="1">SUM(B12:F12)</f>
        <v>3920</v>
      </c>
      <c r="H12" s="18"/>
      <c r="I12" s="18"/>
      <c r="J12" s="18"/>
      <c r="K12" s="18"/>
      <c r="L12" s="18"/>
      <c r="M12" s="18"/>
      <c r="N12" s="18"/>
      <c r="O12" s="34"/>
      <c r="P12" s="18"/>
      <c r="Q12" s="18"/>
      <c r="R12" s="18"/>
      <c r="S12" s="18"/>
      <c r="T12" s="18"/>
      <c r="U12" s="18"/>
    </row>
    <row r="13" spans="1:28" ht="15" customHeight="1">
      <c r="A13" s="16" t="s">
        <v>37</v>
      </c>
      <c r="B13" s="17">
        <v>352</v>
      </c>
      <c r="C13" s="17">
        <f t="shared" si="0"/>
        <v>704</v>
      </c>
      <c r="D13" s="17">
        <f t="shared" si="0"/>
        <v>704</v>
      </c>
      <c r="E13" s="17">
        <f t="shared" si="0"/>
        <v>352</v>
      </c>
      <c r="F13" s="17">
        <f t="shared" si="0"/>
        <v>352</v>
      </c>
      <c r="G13" s="44">
        <f t="shared" si="1"/>
        <v>2464</v>
      </c>
      <c r="H13" s="18"/>
      <c r="I13" s="18"/>
      <c r="J13" s="18"/>
      <c r="K13" s="18"/>
      <c r="L13" s="18"/>
      <c r="M13" s="18"/>
      <c r="N13" s="18"/>
      <c r="O13" s="34"/>
      <c r="P13" s="18"/>
      <c r="Q13" s="18"/>
      <c r="R13" s="18"/>
      <c r="S13" s="18"/>
      <c r="T13" s="18"/>
      <c r="U13" s="18"/>
    </row>
    <row r="14" spans="1:28" ht="15" customHeight="1">
      <c r="A14" s="16" t="s">
        <v>42</v>
      </c>
      <c r="B14" s="17">
        <v>97</v>
      </c>
      <c r="C14" s="17">
        <f t="shared" si="0"/>
        <v>194</v>
      </c>
      <c r="D14" s="17">
        <f t="shared" si="0"/>
        <v>194</v>
      </c>
      <c r="E14" s="17">
        <f t="shared" si="0"/>
        <v>97</v>
      </c>
      <c r="F14" s="17">
        <f t="shared" si="0"/>
        <v>97</v>
      </c>
      <c r="G14" s="44">
        <f t="shared" si="1"/>
        <v>679</v>
      </c>
      <c r="H14" s="18"/>
      <c r="I14" s="18"/>
      <c r="J14" s="18"/>
      <c r="K14" s="18"/>
      <c r="L14" s="18"/>
      <c r="M14" s="18"/>
      <c r="N14" s="18"/>
      <c r="O14" s="34"/>
      <c r="P14" s="18"/>
      <c r="Q14" s="18"/>
      <c r="R14" s="18"/>
      <c r="S14" s="18"/>
      <c r="T14" s="18"/>
      <c r="U14" s="18"/>
    </row>
    <row r="15" spans="1:28" ht="15" customHeight="1">
      <c r="A15" s="16" t="s">
        <v>38</v>
      </c>
      <c r="B15" s="17">
        <v>146</v>
      </c>
      <c r="C15" s="17">
        <f t="shared" si="0"/>
        <v>292</v>
      </c>
      <c r="D15" s="17">
        <f t="shared" si="0"/>
        <v>292</v>
      </c>
      <c r="E15" s="17">
        <f t="shared" si="0"/>
        <v>146</v>
      </c>
      <c r="F15" s="17">
        <f t="shared" si="0"/>
        <v>146</v>
      </c>
      <c r="G15" s="44">
        <f t="shared" si="1"/>
        <v>1022</v>
      </c>
      <c r="H15" s="18"/>
      <c r="I15" s="18"/>
      <c r="J15" s="18"/>
      <c r="K15" s="18"/>
      <c r="L15" s="18"/>
      <c r="M15" s="18"/>
      <c r="N15" s="18"/>
      <c r="O15" s="34"/>
      <c r="P15" s="18"/>
      <c r="Q15" s="18"/>
      <c r="R15" s="18"/>
      <c r="S15" s="18"/>
      <c r="T15" s="18"/>
      <c r="U15" s="18"/>
    </row>
    <row r="16" spans="1:28" ht="15" customHeight="1">
      <c r="A16" s="16" t="s">
        <v>39</v>
      </c>
      <c r="B16" s="17">
        <v>238</v>
      </c>
      <c r="C16" s="17">
        <f t="shared" si="0"/>
        <v>476</v>
      </c>
      <c r="D16" s="17">
        <f t="shared" si="0"/>
        <v>476</v>
      </c>
      <c r="E16" s="17">
        <f t="shared" si="0"/>
        <v>238</v>
      </c>
      <c r="F16" s="17">
        <f t="shared" si="0"/>
        <v>238</v>
      </c>
      <c r="G16" s="44">
        <f t="shared" si="1"/>
        <v>1666</v>
      </c>
      <c r="H16" s="18"/>
      <c r="I16" s="18"/>
      <c r="J16" s="18"/>
      <c r="K16" s="18"/>
      <c r="L16" s="18"/>
      <c r="M16" s="18"/>
      <c r="N16" s="18"/>
      <c r="O16" s="34"/>
      <c r="P16" s="18"/>
      <c r="Q16" s="18"/>
      <c r="R16" s="18"/>
      <c r="S16" s="18"/>
      <c r="T16" s="18"/>
      <c r="U16" s="18"/>
    </row>
    <row r="17" spans="1:28" ht="15" customHeight="1">
      <c r="A17" s="65" t="s">
        <v>40</v>
      </c>
      <c r="B17" s="17">
        <v>366</v>
      </c>
      <c r="C17" s="17">
        <f t="shared" si="0"/>
        <v>732</v>
      </c>
      <c r="D17" s="17">
        <f t="shared" si="0"/>
        <v>732</v>
      </c>
      <c r="E17" s="17">
        <f t="shared" si="0"/>
        <v>366</v>
      </c>
      <c r="F17" s="17">
        <f t="shared" si="0"/>
        <v>366</v>
      </c>
      <c r="G17" s="44">
        <f t="shared" si="1"/>
        <v>2562</v>
      </c>
      <c r="H17" s="18"/>
      <c r="I17" s="18"/>
      <c r="J17" s="18"/>
      <c r="K17" s="18"/>
      <c r="L17" s="18"/>
      <c r="M17" s="18"/>
      <c r="N17" s="18"/>
      <c r="O17" s="34"/>
      <c r="P17" s="18"/>
      <c r="Q17" s="18"/>
      <c r="R17" s="18"/>
      <c r="S17" s="18"/>
      <c r="T17" s="18"/>
      <c r="U17" s="18"/>
    </row>
    <row r="18" spans="1:28" ht="15" customHeight="1">
      <c r="A18" s="65" t="s">
        <v>41</v>
      </c>
      <c r="B18" s="17">
        <v>500</v>
      </c>
      <c r="C18" s="17">
        <f t="shared" si="0"/>
        <v>1000</v>
      </c>
      <c r="D18" s="17">
        <f t="shared" si="0"/>
        <v>1000</v>
      </c>
      <c r="E18" s="17">
        <f t="shared" si="0"/>
        <v>500</v>
      </c>
      <c r="F18" s="17">
        <f t="shared" si="0"/>
        <v>500</v>
      </c>
      <c r="G18" s="44">
        <f t="shared" si="1"/>
        <v>3500</v>
      </c>
      <c r="H18" s="18"/>
      <c r="I18" s="18"/>
      <c r="J18" s="18"/>
      <c r="K18" s="18"/>
      <c r="L18" s="18"/>
      <c r="M18" s="18"/>
      <c r="N18" s="18"/>
      <c r="O18" s="34"/>
      <c r="P18" s="18"/>
      <c r="Q18" s="18"/>
      <c r="R18" s="18"/>
      <c r="S18" s="18"/>
      <c r="T18" s="18"/>
      <c r="U18" s="18"/>
    </row>
    <row r="19" spans="1:28" s="2" customFormat="1" ht="18" customHeight="1">
      <c r="A19" s="72">
        <f>SUM(G11:G18)</f>
        <v>17241</v>
      </c>
      <c r="B19" s="73"/>
      <c r="C19" s="73"/>
      <c r="D19" s="73"/>
      <c r="E19" s="73"/>
      <c r="F19" s="73"/>
      <c r="G19" s="74"/>
      <c r="H19" s="19"/>
      <c r="I19" s="19"/>
      <c r="J19" s="19"/>
      <c r="K19" s="19"/>
      <c r="L19" s="19"/>
      <c r="M19" s="19"/>
      <c r="N19" s="19"/>
      <c r="O19" s="34"/>
      <c r="P19" s="19"/>
      <c r="Q19" s="19"/>
      <c r="R19" s="19"/>
      <c r="S19" s="19"/>
      <c r="T19" s="19"/>
      <c r="U19" s="19"/>
      <c r="V19" s="20"/>
      <c r="W19" s="20"/>
      <c r="X19" s="20"/>
      <c r="Y19" s="20"/>
      <c r="Z19" s="20"/>
      <c r="AA19" s="20"/>
      <c r="AB19" s="20"/>
    </row>
    <row r="20" spans="1:28" ht="18.75">
      <c r="A20" s="67" t="s">
        <v>16</v>
      </c>
      <c r="B20" s="88" t="s">
        <v>27</v>
      </c>
      <c r="C20" s="89"/>
      <c r="D20" s="89"/>
      <c r="E20" s="89"/>
      <c r="F20" s="89"/>
      <c r="G20" s="68" t="s">
        <v>17</v>
      </c>
      <c r="O20" s="31"/>
    </row>
    <row r="21" spans="1:28">
      <c r="A21" s="10" t="s">
        <v>9</v>
      </c>
      <c r="B21" s="11" t="str">
        <f>B10</f>
        <v>S</v>
      </c>
      <c r="C21" s="11" t="str">
        <f>C10</f>
        <v>M</v>
      </c>
      <c r="D21" s="11" t="str">
        <f>D10</f>
        <v>L</v>
      </c>
      <c r="E21" s="11" t="str">
        <f>E10</f>
        <v>XL</v>
      </c>
      <c r="F21" s="11" t="str">
        <f>F10</f>
        <v>XXL</v>
      </c>
      <c r="G21" s="57" t="s">
        <v>1</v>
      </c>
      <c r="O21" s="31"/>
    </row>
    <row r="22" spans="1:28">
      <c r="A22" s="21" t="s">
        <v>19</v>
      </c>
      <c r="B22" s="58">
        <v>4</v>
      </c>
      <c r="C22" s="58">
        <v>8</v>
      </c>
      <c r="D22" s="58">
        <v>8</v>
      </c>
      <c r="E22" s="58">
        <v>4</v>
      </c>
      <c r="F22" s="58">
        <v>4</v>
      </c>
      <c r="G22" s="60">
        <f>SUM(B22:F22)</f>
        <v>28</v>
      </c>
      <c r="O22" s="31"/>
    </row>
    <row r="23" spans="1:28" ht="6.75" customHeight="1">
      <c r="A23" s="45"/>
      <c r="B23" s="43"/>
      <c r="C23" s="43"/>
      <c r="D23" s="43"/>
      <c r="E23" s="43"/>
      <c r="F23" s="43"/>
      <c r="G23" s="32"/>
      <c r="O23" s="31"/>
    </row>
    <row r="24" spans="1:28" ht="14.1" customHeight="1">
      <c r="A24" s="53" t="str">
        <f t="shared" ref="A24:A31" si="2">A11</f>
        <v>ROYAL/MILITARY</v>
      </c>
      <c r="B24" s="48">
        <f t="shared" ref="B24:B31" si="3">G11/$G$22</f>
        <v>51</v>
      </c>
      <c r="C24" s="49" t="s">
        <v>0</v>
      </c>
      <c r="D24" s="56">
        <f t="shared" ref="D24:D31" si="4">B24*C$34*D$34*E$34/1000000</f>
        <v>6.4425239999999997</v>
      </c>
      <c r="E24" s="54" t="s">
        <v>22</v>
      </c>
      <c r="F24" s="55"/>
      <c r="G24" s="46" t="s">
        <v>21</v>
      </c>
      <c r="O24" s="31"/>
    </row>
    <row r="25" spans="1:28" ht="14.1" customHeight="1">
      <c r="A25" s="53" t="str">
        <f t="shared" si="2"/>
        <v>OLIVE/MILITARY</v>
      </c>
      <c r="B25" s="48">
        <f t="shared" si="3"/>
        <v>140</v>
      </c>
      <c r="C25" s="49" t="s">
        <v>0</v>
      </c>
      <c r="D25" s="56">
        <f t="shared" si="4"/>
        <v>17.685359999999999</v>
      </c>
      <c r="E25" s="54" t="s">
        <v>22</v>
      </c>
      <c r="F25" s="55"/>
      <c r="G25" s="83">
        <f>SUM(D24:F31)</f>
        <v>77.784002999999984</v>
      </c>
      <c r="O25" s="31"/>
    </row>
    <row r="26" spans="1:28" ht="14.1" customHeight="1">
      <c r="A26" s="53" t="str">
        <f t="shared" si="2"/>
        <v>COFFEE/BLACK</v>
      </c>
      <c r="B26" s="48">
        <f t="shared" si="3"/>
        <v>88</v>
      </c>
      <c r="C26" s="49" t="s">
        <v>0</v>
      </c>
      <c r="D26" s="56">
        <f t="shared" si="4"/>
        <v>11.116512</v>
      </c>
      <c r="E26" s="54" t="s">
        <v>22</v>
      </c>
      <c r="F26" s="55"/>
      <c r="G26" s="83"/>
      <c r="O26" s="31"/>
    </row>
    <row r="27" spans="1:28" ht="14.1" customHeight="1">
      <c r="A27" s="53" t="str">
        <f t="shared" si="2"/>
        <v>DK MILITAR/RED</v>
      </c>
      <c r="B27" s="48">
        <f t="shared" si="3"/>
        <v>24.25</v>
      </c>
      <c r="C27" s="49" t="s">
        <v>0</v>
      </c>
      <c r="D27" s="56">
        <f t="shared" si="4"/>
        <v>3.0633569999999999</v>
      </c>
      <c r="E27" s="54" t="s">
        <v>22</v>
      </c>
      <c r="F27" s="55"/>
      <c r="G27" s="47" t="s">
        <v>22</v>
      </c>
      <c r="O27" s="31"/>
    </row>
    <row r="28" spans="1:28" ht="14.1" customHeight="1">
      <c r="A28" s="53" t="str">
        <f t="shared" si="2"/>
        <v>CAMEL/KHAKI</v>
      </c>
      <c r="B28" s="48">
        <f t="shared" si="3"/>
        <v>36.5</v>
      </c>
      <c r="C28" s="49" t="s">
        <v>0</v>
      </c>
      <c r="D28" s="56">
        <f t="shared" si="4"/>
        <v>4.6108260000000003</v>
      </c>
      <c r="E28" s="54" t="s">
        <v>22</v>
      </c>
      <c r="F28" s="55"/>
      <c r="G28" s="66"/>
      <c r="O28" s="31"/>
    </row>
    <row r="29" spans="1:28" ht="14.1" customHeight="1">
      <c r="A29" s="53" t="str">
        <f t="shared" si="2"/>
        <v>KHAKI/ROYAL</v>
      </c>
      <c r="B29" s="48">
        <f t="shared" si="3"/>
        <v>59.5</v>
      </c>
      <c r="C29" s="49" t="s">
        <v>0</v>
      </c>
      <c r="D29" s="56">
        <f t="shared" si="4"/>
        <v>7.5162779999999998</v>
      </c>
      <c r="E29" s="54" t="s">
        <v>22</v>
      </c>
      <c r="F29" s="55"/>
      <c r="G29" s="66"/>
      <c r="O29" s="31"/>
    </row>
    <row r="30" spans="1:28" ht="14.1" customHeight="1">
      <c r="A30" s="53" t="str">
        <f t="shared" si="2"/>
        <v>BLACK/ORANGE</v>
      </c>
      <c r="B30" s="48">
        <f t="shared" si="3"/>
        <v>91.5</v>
      </c>
      <c r="C30" s="49" t="s">
        <v>0</v>
      </c>
      <c r="D30" s="56">
        <f t="shared" si="4"/>
        <v>11.558646</v>
      </c>
      <c r="E30" s="54" t="s">
        <v>22</v>
      </c>
      <c r="F30" s="55"/>
      <c r="G30" s="47"/>
      <c r="O30" s="31"/>
    </row>
    <row r="31" spans="1:28" ht="14.1" customHeight="1">
      <c r="A31" s="53" t="str">
        <f t="shared" si="2"/>
        <v>BLACK/BLACK</v>
      </c>
      <c r="B31" s="48">
        <f t="shared" si="3"/>
        <v>125</v>
      </c>
      <c r="C31" s="49" t="s">
        <v>0</v>
      </c>
      <c r="D31" s="56">
        <f t="shared" si="4"/>
        <v>15.7905</v>
      </c>
      <c r="E31" s="54" t="s">
        <v>22</v>
      </c>
      <c r="F31" s="55"/>
      <c r="G31" s="47"/>
      <c r="O31" s="31"/>
    </row>
    <row r="32" spans="1:28">
      <c r="A32" s="51" t="s">
        <v>20</v>
      </c>
      <c r="B32" s="52">
        <f>SUM(B24:B31)</f>
        <v>615.75</v>
      </c>
      <c r="C32" s="41" t="s">
        <v>0</v>
      </c>
      <c r="D32" s="38"/>
      <c r="E32" s="39"/>
      <c r="F32" s="90"/>
      <c r="G32" s="91"/>
      <c r="N32" s="43"/>
      <c r="O32" s="31"/>
    </row>
    <row r="33" spans="1:28">
      <c r="A33" s="36">
        <v>20</v>
      </c>
      <c r="B33" s="37" t="s">
        <v>23</v>
      </c>
      <c r="C33" s="37"/>
      <c r="D33" s="84">
        <f>A33*B32</f>
        <v>12315</v>
      </c>
      <c r="E33" s="84"/>
      <c r="F33" s="92"/>
      <c r="G33" s="93"/>
      <c r="N33" s="43"/>
      <c r="O33" s="31"/>
    </row>
    <row r="34" spans="1:28">
      <c r="A34" s="61">
        <v>18.5</v>
      </c>
      <c r="B34" s="50" t="s">
        <v>2</v>
      </c>
      <c r="C34" s="62">
        <v>58</v>
      </c>
      <c r="D34" s="62">
        <v>33</v>
      </c>
      <c r="E34" s="63">
        <v>66</v>
      </c>
      <c r="F34" s="81"/>
      <c r="G34" s="82"/>
      <c r="N34" s="43"/>
      <c r="O34" s="31"/>
    </row>
    <row r="35" spans="1:28" s="4" customFormat="1" ht="6" customHeight="1">
      <c r="A35" s="40"/>
      <c r="B35" s="24"/>
      <c r="C35" s="23"/>
      <c r="D35" s="23"/>
      <c r="E35" s="24"/>
      <c r="F35" s="24"/>
      <c r="G35" s="24"/>
      <c r="H35" s="22"/>
      <c r="I35" s="22"/>
      <c r="J35" s="22"/>
      <c r="K35" s="22"/>
      <c r="L35" s="22"/>
      <c r="M35" s="22"/>
      <c r="N35" s="24"/>
      <c r="O35" s="35"/>
      <c r="P35" s="22"/>
      <c r="Q35" s="22"/>
      <c r="R35" s="22"/>
      <c r="S35" s="22"/>
      <c r="T35" s="22"/>
      <c r="U35" s="22"/>
      <c r="V35" s="25"/>
      <c r="W35" s="25"/>
      <c r="X35" s="25"/>
      <c r="Y35" s="25"/>
      <c r="Z35" s="25"/>
      <c r="AA35" s="25"/>
      <c r="AB35" s="25"/>
    </row>
    <row r="36" spans="1:28">
      <c r="A36" s="30" t="s">
        <v>18</v>
      </c>
      <c r="B36" s="11" t="str">
        <f>B10</f>
        <v>S</v>
      </c>
      <c r="C36" s="11" t="str">
        <f>C10</f>
        <v>M</v>
      </c>
      <c r="D36" s="11" t="str">
        <f>D10</f>
        <v>L</v>
      </c>
      <c r="E36" s="11" t="str">
        <f>E10</f>
        <v>XL</v>
      </c>
      <c r="F36" s="11" t="str">
        <f>F10</f>
        <v>XXL</v>
      </c>
      <c r="G36" s="42"/>
      <c r="N36" s="43"/>
      <c r="O36" s="31"/>
    </row>
    <row r="37" spans="1:28">
      <c r="A37" s="16" t="s">
        <v>24</v>
      </c>
      <c r="B37" s="16">
        <v>56</v>
      </c>
      <c r="C37" s="16">
        <f>B37+2.5</f>
        <v>58.5</v>
      </c>
      <c r="D37" s="16">
        <f t="shared" ref="D37:F37" si="5">C37+2.5</f>
        <v>61</v>
      </c>
      <c r="E37" s="16">
        <f t="shared" si="5"/>
        <v>63.5</v>
      </c>
      <c r="F37" s="16">
        <f t="shared" si="5"/>
        <v>66</v>
      </c>
      <c r="G37" s="34" t="s">
        <v>28</v>
      </c>
      <c r="N37" s="43"/>
      <c r="O37" s="31"/>
    </row>
    <row r="38" spans="1:28">
      <c r="A38" s="16" t="s">
        <v>25</v>
      </c>
      <c r="B38" s="16">
        <v>68</v>
      </c>
      <c r="C38" s="16">
        <f>B38+1</f>
        <v>69</v>
      </c>
      <c r="D38" s="16">
        <f t="shared" ref="D38" si="6">C38+1</f>
        <v>70</v>
      </c>
      <c r="E38" s="16">
        <f>D38+2</f>
        <v>72</v>
      </c>
      <c r="F38" s="16">
        <f>E38+2</f>
        <v>74</v>
      </c>
      <c r="G38" s="34" t="str">
        <f>G37</f>
        <v>cm</v>
      </c>
      <c r="N38" s="43"/>
      <c r="O38" s="31"/>
    </row>
    <row r="39" spans="1:28">
      <c r="A39" s="16" t="s">
        <v>32</v>
      </c>
      <c r="B39" s="16">
        <v>66</v>
      </c>
      <c r="C39" s="16">
        <f>B39+1</f>
        <v>67</v>
      </c>
      <c r="D39" s="16">
        <f t="shared" ref="D39:F39" si="7">C39+1</f>
        <v>68</v>
      </c>
      <c r="E39" s="16">
        <f t="shared" si="7"/>
        <v>69</v>
      </c>
      <c r="F39" s="16">
        <f t="shared" si="7"/>
        <v>70</v>
      </c>
      <c r="G39" s="59" t="str">
        <f>G38</f>
        <v>cm</v>
      </c>
      <c r="N39" s="43"/>
      <c r="O39" s="31"/>
    </row>
  </sheetData>
  <mergeCells count="16">
    <mergeCell ref="A2:G2"/>
    <mergeCell ref="A19:G19"/>
    <mergeCell ref="A1:C1"/>
    <mergeCell ref="D1:G1"/>
    <mergeCell ref="F34:G34"/>
    <mergeCell ref="G25:G26"/>
    <mergeCell ref="D33:E33"/>
    <mergeCell ref="B9:G9"/>
    <mergeCell ref="B20:F20"/>
    <mergeCell ref="F32:G32"/>
    <mergeCell ref="F33:G33"/>
    <mergeCell ref="B4:G4"/>
    <mergeCell ref="B5:G5"/>
    <mergeCell ref="B7:G7"/>
    <mergeCell ref="A3:G3"/>
    <mergeCell ref="B6:G6"/>
  </mergeCells>
  <phoneticPr fontId="1" type="noConversion"/>
  <printOptions horizontalCentered="1" verticalCentered="1"/>
  <pageMargins left="0.19685039370078741" right="0.19685039370078741" top="0.31496062992125984" bottom="0.11811023622047245" header="0.23622047244094491" footer="0"/>
  <pageSetup paperSize="9" scale="83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/>
  <cp:lastPrinted>2018-10-10T09:15:59Z</cp:lastPrinted>
  <dcterms:created xsi:type="dcterms:W3CDTF">2006-06-15T03:11:39Z</dcterms:created>
  <dcterms:modified xsi:type="dcterms:W3CDTF">2018-10-17T07:17:50Z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